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D:\Project\Project 14 ardhi\"/>
    </mc:Choice>
  </mc:AlternateContent>
  <xr:revisionPtr revIDLastSave="0" documentId="13_ncr:1_{BD847DB6-2284-4B07-B978-EC59CE8A8A1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3" sheetId="1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9" i="11" l="1"/>
  <c r="F39" i="11"/>
  <c r="H29" i="11" l="1"/>
  <c r="H28" i="11"/>
  <c r="H27" i="11"/>
  <c r="H26" i="11"/>
  <c r="I26" i="11" s="1"/>
  <c r="E40" i="11"/>
  <c r="D40" i="11"/>
  <c r="E39" i="11"/>
  <c r="D39" i="11"/>
  <c r="E26" i="11"/>
  <c r="G26" i="11" s="1"/>
  <c r="E27" i="11"/>
  <c r="D5" i="11"/>
  <c r="D6" i="11"/>
  <c r="D7" i="11"/>
  <c r="D4" i="11"/>
  <c r="L6" i="11" l="1"/>
  <c r="N5" i="11"/>
  <c r="M6" i="11"/>
  <c r="K6" i="11"/>
  <c r="N4" i="11"/>
  <c r="J6" i="11"/>
  <c r="N3" i="11"/>
  <c r="F40" i="11" l="1"/>
  <c r="N6" i="11"/>
  <c r="O4" i="11" s="1"/>
  <c r="C12" i="11" s="1"/>
  <c r="O3" i="11" l="1"/>
  <c r="O5" i="11"/>
  <c r="C13" i="11" s="1"/>
  <c r="P3" i="11" l="1"/>
  <c r="C11" i="11"/>
  <c r="O6" i="11"/>
  <c r="P4" i="11" l="1"/>
  <c r="D11" i="11"/>
  <c r="D12" i="11" l="1"/>
  <c r="P5" i="11"/>
  <c r="D13" i="11" s="1"/>
  <c r="I27" i="11" l="1"/>
  <c r="E29" i="11"/>
  <c r="G29" i="11" s="1"/>
  <c r="E28" i="11"/>
  <c r="G28" i="11" s="1"/>
  <c r="G27" i="11"/>
  <c r="I28" i="11" l="1"/>
  <c r="I30" i="11" s="1"/>
  <c r="I29" i="11"/>
</calcChain>
</file>

<file path=xl/sharedStrings.xml><?xml version="1.0" encoding="utf-8"?>
<sst xmlns="http://schemas.openxmlformats.org/spreadsheetml/2006/main" count="62" uniqueCount="35">
  <si>
    <t>Bulan</t>
  </si>
  <si>
    <t>Januari</t>
  </si>
  <si>
    <t>Februari</t>
  </si>
  <si>
    <t>No</t>
  </si>
  <si>
    <t>Periode</t>
  </si>
  <si>
    <t>Jumlah produksi</t>
  </si>
  <si>
    <t>Cacat</t>
  </si>
  <si>
    <t>Proporsi</t>
  </si>
  <si>
    <t>UCL</t>
  </si>
  <si>
    <t>LCL</t>
  </si>
  <si>
    <t>CL</t>
  </si>
  <si>
    <t>total</t>
  </si>
  <si>
    <t>rata rata</t>
  </si>
  <si>
    <t>Jumlah Produksi</t>
  </si>
  <si>
    <t>Jumlah cacat</t>
  </si>
  <si>
    <t>Banyak CTQ</t>
  </si>
  <si>
    <t>% yield</t>
  </si>
  <si>
    <t>DPO</t>
  </si>
  <si>
    <t>DPMO</t>
  </si>
  <si>
    <t>Tingkat sigma</t>
  </si>
  <si>
    <t>Rata rata</t>
  </si>
  <si>
    <t>Maret</t>
  </si>
  <si>
    <t>Jumlah</t>
  </si>
  <si>
    <t>Prosentase</t>
  </si>
  <si>
    <t>DPU</t>
  </si>
  <si>
    <t>Jenis Cacat</t>
  </si>
  <si>
    <t>Gradasi Warna</t>
  </si>
  <si>
    <t>Ketebalan</t>
  </si>
  <si>
    <t>Ketahanan Cat</t>
  </si>
  <si>
    <t>April</t>
  </si>
  <si>
    <t>Total Produksi</t>
  </si>
  <si>
    <t>Total Kecacatan</t>
  </si>
  <si>
    <t>Prosentase kumulatif</t>
  </si>
  <si>
    <t>Perbedaan Warna</t>
  </si>
  <si>
    <t>Ketebalan Cat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</si>
</sst>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4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sz val="11"/>
      <color theme="1"/>
      <name val="Calibri"/>
      <family val="2"/>
      <charset val="1"/>
      <scheme val="minor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5">
    <xf numFmtId="0" fontId="0" fillId="0" borderId="0" xfId="0"/>
    <xf numFmtId="9" fontId="0" fillId="0" borderId="0" xfId="1" applyFont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9" fontId="3" fillId="0" borderId="1" xfId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9" fontId="3" fillId="0" borderId="1" xfId="0" applyNumberFormat="1" applyFont="1" applyBorder="1" applyAlignment="1">
      <alignment horizontal="center"/>
    </xf>
    <xf numFmtId="9" fontId="3" fillId="0" borderId="1" xfId="1" applyFont="1" applyBorder="1" applyAlignment="1">
      <alignment horizontal="center" vertical="center" wrapText="1"/>
    </xf>
    <xf numFmtId="9" fontId="3" fillId="0" borderId="1" xfId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10" fontId="3" fillId="0" borderId="1" xfId="1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2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ID"/>
              <a:t>Pareto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2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Sheet3!$C$10</c:f>
              <c:strCache>
                <c:ptCount val="1"/>
                <c:pt idx="0">
                  <c:v>Prosentase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2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Sheet3!$B$11:$B$13</c:f>
              <c:strCache>
                <c:ptCount val="3"/>
                <c:pt idx="0">
                  <c:v>Gradasi Warna</c:v>
                </c:pt>
                <c:pt idx="1">
                  <c:v>Ketebalan</c:v>
                </c:pt>
                <c:pt idx="2">
                  <c:v>Ketahanan Cat</c:v>
                </c:pt>
              </c:strCache>
            </c:strRef>
          </c:cat>
          <c:val>
            <c:numRef>
              <c:f>Sheet3!$C$11:$C$13</c:f>
              <c:numCache>
                <c:formatCode>0%</c:formatCode>
                <c:ptCount val="3"/>
                <c:pt idx="0">
                  <c:v>0.28846934632561916</c:v>
                </c:pt>
                <c:pt idx="1">
                  <c:v>0.31059683313032888</c:v>
                </c:pt>
                <c:pt idx="2">
                  <c:v>0.40093382054405197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A4-4BC0-8656-487FEC0ECBE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4815296"/>
        <c:axId val="134814464"/>
      </c:barChart>
      <c:lineChart>
        <c:grouping val="standard"/>
        <c:varyColors val="0"/>
        <c:ser>
          <c:idx val="1"/>
          <c:order val="1"/>
          <c:tx>
            <c:strRef>
              <c:f>Sheet3!$D$10</c:f>
              <c:strCache>
                <c:ptCount val="1"/>
                <c:pt idx="0">
                  <c:v>Prosentase kumulatif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2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Sheet3!$B$11:$B$13</c:f>
              <c:strCache>
                <c:ptCount val="3"/>
                <c:pt idx="0">
                  <c:v>Gradasi Warna</c:v>
                </c:pt>
                <c:pt idx="1">
                  <c:v>Ketebalan</c:v>
                </c:pt>
                <c:pt idx="2">
                  <c:v>Ketahanan Cat</c:v>
                </c:pt>
              </c:strCache>
            </c:strRef>
          </c:cat>
          <c:val>
            <c:numRef>
              <c:f>Sheet3!$D$11:$D$13</c:f>
              <c:numCache>
                <c:formatCode>0%</c:formatCode>
                <c:ptCount val="3"/>
                <c:pt idx="0">
                  <c:v>0.28846934632561916</c:v>
                </c:pt>
                <c:pt idx="1">
                  <c:v>0.59906617945594798</c:v>
                </c:pt>
                <c:pt idx="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A4-4BC0-8656-487FEC0ECBE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34815296"/>
        <c:axId val="134814464"/>
      </c:lineChart>
      <c:catAx>
        <c:axId val="134815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2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4814464"/>
        <c:crosses val="autoZero"/>
        <c:auto val="1"/>
        <c:lblAlgn val="ctr"/>
        <c:lblOffset val="100"/>
        <c:noMultiLvlLbl val="0"/>
      </c:catAx>
      <c:valAx>
        <c:axId val="134814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2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481529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tx2">
                <a:lumMod val="15000"/>
                <a:lumOff val="85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000" b="0" i="0" u="none" strike="noStrike" kern="1200" baseline="0">
                <a:solidFill>
                  <a:schemeClr val="tx2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2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j-ea"/>
                <a:cs typeface="Times New Roman" panose="02020603050405020304" pitchFamily="18" charset="0"/>
              </a:defRPr>
            </a:pPr>
            <a:r>
              <a:rPr lang="en-ID"/>
              <a:t>P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j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Sheet3!$F$42</c:f>
              <c:strCache>
                <c:ptCount val="1"/>
                <c:pt idx="0">
                  <c:v>Proporsi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Sheet3!$F$35:$F$38</c:f>
              <c:numCache>
                <c:formatCode>0.0000</c:formatCode>
                <c:ptCount val="4"/>
                <c:pt idx="0">
                  <c:v>0.3105606258148631</c:v>
                </c:pt>
                <c:pt idx="1">
                  <c:v>0.32935684647302904</c:v>
                </c:pt>
                <c:pt idx="2">
                  <c:v>0.3163538873994638</c:v>
                </c:pt>
                <c:pt idx="3">
                  <c:v>0.365992594702364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C4-49A9-9BAE-61A6B1DAC3D9}"/>
            </c:ext>
          </c:extLst>
        </c:ser>
        <c:ser>
          <c:idx val="1"/>
          <c:order val="1"/>
          <c:tx>
            <c:strRef>
              <c:f>Sheet3!$G$42</c:f>
              <c:strCache>
                <c:ptCount val="1"/>
                <c:pt idx="0">
                  <c:v>UCL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Sheet3!$G$35:$G$38</c:f>
              <c:numCache>
                <c:formatCode>0.0000</c:formatCode>
                <c:ptCount val="4"/>
                <c:pt idx="0">
                  <c:v>0.37019999999999997</c:v>
                </c:pt>
                <c:pt idx="1">
                  <c:v>0.37019999999999997</c:v>
                </c:pt>
                <c:pt idx="2">
                  <c:v>0.37019999999999997</c:v>
                </c:pt>
                <c:pt idx="3">
                  <c:v>0.37019999999999997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C4-49A9-9BAE-61A6B1DAC3D9}"/>
            </c:ext>
          </c:extLst>
        </c:ser>
        <c:ser>
          <c:idx val="2"/>
          <c:order val="2"/>
          <c:tx>
            <c:strRef>
              <c:f>Sheet3!$H$42</c:f>
              <c:strCache>
                <c:ptCount val="1"/>
                <c:pt idx="0">
                  <c:v>LCL</c:v>
                </c:pt>
              </c:strCache>
            </c:strRef>
          </c:tx>
          <c:spPr>
            <a:ln w="381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Sheet3!$H$35:$H$38</c:f>
              <c:numCache>
                <c:formatCode>0.0000</c:formatCode>
                <c:ptCount val="4"/>
                <c:pt idx="0">
                  <c:v>0.2895955263862845</c:v>
                </c:pt>
                <c:pt idx="1">
                  <c:v>0.2895955263862845</c:v>
                </c:pt>
                <c:pt idx="2">
                  <c:v>0.2895955263862845</c:v>
                </c:pt>
                <c:pt idx="3">
                  <c:v>0.2895955263862845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CC4-49A9-9BAE-61A6B1DAC3D9}"/>
            </c:ext>
          </c:extLst>
        </c:ser>
        <c:ser>
          <c:idx val="3"/>
          <c:order val="3"/>
          <c:tx>
            <c:strRef>
              <c:f>Sheet3!$I$42</c:f>
              <c:strCache>
                <c:ptCount val="1"/>
                <c:pt idx="0">
                  <c:v>CL</c:v>
                </c:pt>
              </c:strCache>
            </c:strRef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Sheet3!$I$35:$I$38</c:f>
              <c:numCache>
                <c:formatCode>0.0000</c:formatCode>
                <c:ptCount val="4"/>
                <c:pt idx="0">
                  <c:v>0.3298955263862845</c:v>
                </c:pt>
                <c:pt idx="1">
                  <c:v>0.3298955263862845</c:v>
                </c:pt>
                <c:pt idx="2">
                  <c:v>0.3298955263862845</c:v>
                </c:pt>
                <c:pt idx="3">
                  <c:v>0.3298955263862845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CC4-49A9-9BAE-61A6B1DAC3D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1395631248"/>
        <c:axId val="1395622928"/>
      </c:lineChart>
      <c:catAx>
        <c:axId val="1395631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95622928"/>
        <c:crosses val="autoZero"/>
        <c:auto val="1"/>
        <c:lblAlgn val="ctr"/>
        <c:lblOffset val="100"/>
        <c:noMultiLvlLbl val="0"/>
      </c:catAx>
      <c:valAx>
        <c:axId val="1395622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95631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724557</xdr:colOff>
      <xdr:row>8</xdr:row>
      <xdr:rowOff>63283</xdr:rowOff>
    </xdr:from>
    <xdr:to>
      <xdr:col>9</xdr:col>
      <xdr:colOff>226318</xdr:colOff>
      <xdr:row>20</xdr:row>
      <xdr:rowOff>141836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AF3E148-FC60-4A56-B3F5-FFA325FE91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359251</xdr:colOff>
      <xdr:row>25</xdr:row>
      <xdr:rowOff>34123</xdr:rowOff>
    </xdr:from>
    <xdr:to>
      <xdr:col>16</xdr:col>
      <xdr:colOff>255228</xdr:colOff>
      <xdr:row>40</xdr:row>
      <xdr:rowOff>8428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DC11396-501D-4087-8330-FB52414EE4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BBB1A-C13C-4E1B-B20D-5450CB0789E3}">
  <dimension ref="B2:P42"/>
  <sheetViews>
    <sheetView tabSelected="1" topLeftCell="A10" zoomScale="59" zoomScaleNormal="59" workbookViewId="0">
      <selection activeCell="J51" sqref="J51"/>
    </sheetView>
  </sheetViews>
  <sheetFormatPr defaultRowHeight="14.5" x14ac:dyDescent="0.35"/>
  <cols>
    <col min="1" max="1" width="2.6328125" customWidth="1"/>
    <col min="2" max="2" width="9.1796875" customWidth="1"/>
    <col min="3" max="3" width="9.81640625" customWidth="1"/>
    <col min="4" max="4" width="10.6328125" customWidth="1"/>
    <col min="5" max="7" width="15.1796875" customWidth="1"/>
    <col min="8" max="8" width="11.1796875" customWidth="1"/>
    <col min="9" max="9" width="15.6328125" style="4" customWidth="1"/>
    <col min="10" max="11" width="9.81640625" customWidth="1"/>
    <col min="15" max="15" width="11.08984375" customWidth="1"/>
    <col min="16" max="16" width="19.7265625" customWidth="1"/>
  </cols>
  <sheetData>
    <row r="2" spans="2:16" x14ac:dyDescent="0.35">
      <c r="B2" s="20" t="s">
        <v>4</v>
      </c>
      <c r="C2" s="21" t="s">
        <v>30</v>
      </c>
      <c r="D2" s="21" t="s">
        <v>31</v>
      </c>
      <c r="E2" s="21" t="s">
        <v>25</v>
      </c>
      <c r="F2" s="21"/>
      <c r="G2" s="21"/>
      <c r="I2" s="2" t="s">
        <v>25</v>
      </c>
      <c r="J2" s="2" t="s">
        <v>1</v>
      </c>
      <c r="K2" s="2" t="s">
        <v>2</v>
      </c>
      <c r="L2" s="2" t="s">
        <v>21</v>
      </c>
      <c r="M2" s="2" t="s">
        <v>29</v>
      </c>
      <c r="N2" s="2" t="s">
        <v>22</v>
      </c>
      <c r="O2" s="2" t="s">
        <v>23</v>
      </c>
      <c r="P2" s="2" t="s">
        <v>32</v>
      </c>
    </row>
    <row r="3" spans="2:16" x14ac:dyDescent="0.35">
      <c r="B3" s="20"/>
      <c r="C3" s="21"/>
      <c r="D3" s="21"/>
      <c r="E3" s="8" t="s">
        <v>33</v>
      </c>
      <c r="F3" s="8" t="s">
        <v>34</v>
      </c>
      <c r="G3" s="8" t="s">
        <v>28</v>
      </c>
      <c r="I3" s="2" t="s">
        <v>26</v>
      </c>
      <c r="J3" s="2">
        <v>357</v>
      </c>
      <c r="K3" s="2">
        <v>360</v>
      </c>
      <c r="L3" s="2">
        <v>330</v>
      </c>
      <c r="M3" s="2">
        <v>374</v>
      </c>
      <c r="N3" s="2">
        <f>SUM(J3:M3)</f>
        <v>1421</v>
      </c>
      <c r="O3" s="5">
        <f>N3/$N$6</f>
        <v>0.28846934632561916</v>
      </c>
      <c r="P3" s="6">
        <f>O3</f>
        <v>0.28846934632561916</v>
      </c>
    </row>
    <row r="4" spans="2:16" ht="15.5" x14ac:dyDescent="0.35">
      <c r="B4" s="3" t="s">
        <v>1</v>
      </c>
      <c r="C4" s="2">
        <v>3835</v>
      </c>
      <c r="D4" s="9">
        <f>SUM(E4:G4)</f>
        <v>1191</v>
      </c>
      <c r="E4" s="2">
        <v>357</v>
      </c>
      <c r="F4" s="2">
        <v>364</v>
      </c>
      <c r="G4" s="2">
        <v>470</v>
      </c>
      <c r="I4" s="2" t="s">
        <v>27</v>
      </c>
      <c r="J4" s="2">
        <v>364</v>
      </c>
      <c r="K4" s="2">
        <v>392</v>
      </c>
      <c r="L4" s="2">
        <v>370</v>
      </c>
      <c r="M4" s="2">
        <v>404</v>
      </c>
      <c r="N4" s="2">
        <f t="shared" ref="N4:N5" si="0">SUM(J4:M4)</f>
        <v>1530</v>
      </c>
      <c r="O4" s="5">
        <f>N4/$N$6</f>
        <v>0.31059683313032888</v>
      </c>
      <c r="P4" s="6">
        <f>P3+O4</f>
        <v>0.59906617945594798</v>
      </c>
    </row>
    <row r="5" spans="2:16" ht="15.5" x14ac:dyDescent="0.35">
      <c r="B5" s="3" t="s">
        <v>2</v>
      </c>
      <c r="C5" s="2">
        <v>3856</v>
      </c>
      <c r="D5" s="9">
        <f t="shared" ref="D5:D7" si="1">SUM(E5:G5)</f>
        <v>1270</v>
      </c>
      <c r="E5" s="2">
        <v>360</v>
      </c>
      <c r="F5" s="2">
        <v>392</v>
      </c>
      <c r="G5" s="2">
        <v>518</v>
      </c>
      <c r="I5" s="2" t="s">
        <v>28</v>
      </c>
      <c r="J5" s="2">
        <v>470</v>
      </c>
      <c r="K5" s="2">
        <v>518</v>
      </c>
      <c r="L5" s="2">
        <v>480</v>
      </c>
      <c r="M5" s="2">
        <v>507</v>
      </c>
      <c r="N5" s="2">
        <f t="shared" si="0"/>
        <v>1975</v>
      </c>
      <c r="O5" s="5">
        <f>N5/$N$6</f>
        <v>0.40093382054405197</v>
      </c>
      <c r="P5" s="6">
        <f t="shared" ref="P5" si="2">P4+O5</f>
        <v>1</v>
      </c>
    </row>
    <row r="6" spans="2:16" ht="15.5" x14ac:dyDescent="0.35">
      <c r="B6" s="3" t="s">
        <v>21</v>
      </c>
      <c r="C6" s="2">
        <v>3730</v>
      </c>
      <c r="D6" s="9">
        <f t="shared" si="1"/>
        <v>1180</v>
      </c>
      <c r="E6" s="2">
        <v>330</v>
      </c>
      <c r="F6" s="2">
        <v>370</v>
      </c>
      <c r="G6" s="2">
        <v>480</v>
      </c>
      <c r="I6" s="7" t="s">
        <v>22</v>
      </c>
      <c r="J6" s="10">
        <f>SUM(J3:J5)</f>
        <v>1191</v>
      </c>
      <c r="K6" s="10">
        <f t="shared" ref="K6:M6" si="3">SUM(K3:K5)</f>
        <v>1270</v>
      </c>
      <c r="L6" s="10">
        <f t="shared" si="3"/>
        <v>1180</v>
      </c>
      <c r="M6" s="10">
        <f t="shared" si="3"/>
        <v>1285</v>
      </c>
      <c r="N6" s="2">
        <f>SUM(N3:N5)</f>
        <v>4926</v>
      </c>
      <c r="O6" s="11">
        <f>SUM(O3:O5)</f>
        <v>1</v>
      </c>
      <c r="P6" s="6"/>
    </row>
    <row r="7" spans="2:16" ht="15.5" customHeight="1" x14ac:dyDescent="0.35">
      <c r="B7" s="3" t="s">
        <v>29</v>
      </c>
      <c r="C7" s="2">
        <v>3511</v>
      </c>
      <c r="D7" s="9">
        <f t="shared" si="1"/>
        <v>1285</v>
      </c>
      <c r="E7" s="2">
        <v>374</v>
      </c>
      <c r="F7" s="2">
        <v>404</v>
      </c>
      <c r="G7" s="2">
        <v>507</v>
      </c>
    </row>
    <row r="8" spans="2:16" x14ac:dyDescent="0.35">
      <c r="C8" s="1"/>
    </row>
    <row r="9" spans="2:16" x14ac:dyDescent="0.35">
      <c r="C9" s="1"/>
    </row>
    <row r="10" spans="2:16" ht="26" x14ac:dyDescent="0.35">
      <c r="B10" s="7" t="s">
        <v>25</v>
      </c>
      <c r="C10" s="12" t="s">
        <v>23</v>
      </c>
      <c r="D10" s="12" t="s">
        <v>32</v>
      </c>
    </row>
    <row r="11" spans="2:16" ht="26" x14ac:dyDescent="0.35">
      <c r="B11" s="9" t="s">
        <v>26</v>
      </c>
      <c r="C11" s="13">
        <f>O3</f>
        <v>0.28846934632561916</v>
      </c>
      <c r="D11" s="13">
        <f>P3</f>
        <v>0.28846934632561916</v>
      </c>
    </row>
    <row r="12" spans="2:16" x14ac:dyDescent="0.35">
      <c r="B12" s="9" t="s">
        <v>27</v>
      </c>
      <c r="C12" s="13">
        <f>O4</f>
        <v>0.31059683313032888</v>
      </c>
      <c r="D12" s="13">
        <f>P4</f>
        <v>0.59906617945594798</v>
      </c>
    </row>
    <row r="13" spans="2:16" ht="26" x14ac:dyDescent="0.35">
      <c r="B13" s="9" t="s">
        <v>28</v>
      </c>
      <c r="C13" s="13">
        <f>O5</f>
        <v>0.40093382054405197</v>
      </c>
      <c r="D13" s="13">
        <f>P5</f>
        <v>1</v>
      </c>
    </row>
    <row r="14" spans="2:16" ht="28.5" customHeight="1" x14ac:dyDescent="0.35"/>
    <row r="18" spans="2:10" x14ac:dyDescent="0.35">
      <c r="D18" s="23"/>
      <c r="E18" s="23"/>
      <c r="F18" s="23"/>
      <c r="G18" s="23"/>
    </row>
    <row r="19" spans="2:10" x14ac:dyDescent="0.35">
      <c r="D19" s="23"/>
      <c r="E19" s="23"/>
      <c r="F19" s="23"/>
      <c r="G19" s="23"/>
    </row>
    <row r="20" spans="2:10" x14ac:dyDescent="0.35">
      <c r="D20" s="23"/>
      <c r="E20" s="23"/>
      <c r="F20" s="23"/>
      <c r="G20" s="23"/>
    </row>
    <row r="21" spans="2:10" x14ac:dyDescent="0.35">
      <c r="D21" s="24"/>
      <c r="E21" s="24"/>
      <c r="F21" s="24"/>
      <c r="G21" s="24"/>
    </row>
    <row r="24" spans="2:10" x14ac:dyDescent="0.35">
      <c r="B24" s="22" t="s">
        <v>0</v>
      </c>
      <c r="C24" s="21" t="s">
        <v>13</v>
      </c>
      <c r="D24" s="21" t="s">
        <v>14</v>
      </c>
      <c r="E24" s="21" t="s">
        <v>24</v>
      </c>
      <c r="F24" s="21" t="s">
        <v>15</v>
      </c>
      <c r="G24" s="21" t="s">
        <v>16</v>
      </c>
      <c r="H24" s="21" t="s">
        <v>17</v>
      </c>
      <c r="I24" s="21" t="s">
        <v>18</v>
      </c>
      <c r="J24" s="21" t="s">
        <v>19</v>
      </c>
    </row>
    <row r="25" spans="2:10" x14ac:dyDescent="0.35">
      <c r="B25" s="22"/>
      <c r="C25" s="21"/>
      <c r="D25" s="21"/>
      <c r="E25" s="21"/>
      <c r="F25" s="21"/>
      <c r="G25" s="21"/>
      <c r="H25" s="21"/>
      <c r="I25" s="21"/>
      <c r="J25" s="21"/>
    </row>
    <row r="26" spans="2:10" x14ac:dyDescent="0.35">
      <c r="B26" s="17" t="s">
        <v>1</v>
      </c>
      <c r="C26" s="2">
        <v>3835</v>
      </c>
      <c r="D26" s="2">
        <v>1191</v>
      </c>
      <c r="E26" s="14">
        <f>D26/C26</f>
        <v>0.3105606258148631</v>
      </c>
      <c r="F26" s="2">
        <v>3</v>
      </c>
      <c r="G26" s="15">
        <f>1-E26</f>
        <v>0.6894393741851369</v>
      </c>
      <c r="H26" s="14">
        <f>D26/(C26*3)</f>
        <v>0.10352020860495437</v>
      </c>
      <c r="I26" s="16">
        <f>H26*1000000</f>
        <v>103520.20860495437</v>
      </c>
      <c r="J26" s="2">
        <v>2.76</v>
      </c>
    </row>
    <row r="27" spans="2:10" x14ac:dyDescent="0.35">
      <c r="B27" s="17" t="s">
        <v>2</v>
      </c>
      <c r="C27" s="7">
        <v>3856</v>
      </c>
      <c r="D27" s="7">
        <v>1270</v>
      </c>
      <c r="E27" s="14">
        <f>D27/C27</f>
        <v>0.32935684647302904</v>
      </c>
      <c r="F27" s="7">
        <v>3</v>
      </c>
      <c r="G27" s="15">
        <f>1-E27</f>
        <v>0.67064315352697101</v>
      </c>
      <c r="H27" s="14">
        <f t="shared" ref="H27:H29" si="4">D27/(C27*3)</f>
        <v>0.10978561549100968</v>
      </c>
      <c r="I27" s="16">
        <f>H27*1000000</f>
        <v>109785.61549100968</v>
      </c>
      <c r="J27" s="7">
        <v>2.73</v>
      </c>
    </row>
    <row r="28" spans="2:10" x14ac:dyDescent="0.35">
      <c r="B28" s="17" t="s">
        <v>21</v>
      </c>
      <c r="C28" s="7">
        <v>3730</v>
      </c>
      <c r="D28" s="7">
        <v>1180</v>
      </c>
      <c r="E28" s="14">
        <f>D28/C28</f>
        <v>0.3163538873994638</v>
      </c>
      <c r="F28" s="7">
        <v>3</v>
      </c>
      <c r="G28" s="15">
        <f>1-E28</f>
        <v>0.6836461126005362</v>
      </c>
      <c r="H28" s="14">
        <f t="shared" si="4"/>
        <v>0.10545129579982127</v>
      </c>
      <c r="I28" s="16">
        <f>H28*1000000</f>
        <v>105451.29579982127</v>
      </c>
      <c r="J28" s="7">
        <v>2.75</v>
      </c>
    </row>
    <row r="29" spans="2:10" x14ac:dyDescent="0.35">
      <c r="B29" s="17" t="s">
        <v>29</v>
      </c>
      <c r="C29" s="7">
        <v>3511</v>
      </c>
      <c r="D29" s="7">
        <v>1285</v>
      </c>
      <c r="E29" s="14">
        <f>D29/C29</f>
        <v>0.365992594702364</v>
      </c>
      <c r="F29" s="7">
        <v>3</v>
      </c>
      <c r="G29" s="15">
        <f>1-E29</f>
        <v>0.634007405297636</v>
      </c>
      <c r="H29" s="14">
        <f t="shared" si="4"/>
        <v>0.12199753156745467</v>
      </c>
      <c r="I29" s="16">
        <f>H29*1000000</f>
        <v>121997.53156745467</v>
      </c>
      <c r="J29" s="7">
        <v>2.67</v>
      </c>
    </row>
    <row r="30" spans="2:10" x14ac:dyDescent="0.35">
      <c r="B30" s="22" t="s">
        <v>20</v>
      </c>
      <c r="C30" s="22"/>
      <c r="D30" s="22"/>
      <c r="E30" s="22"/>
      <c r="F30" s="22"/>
      <c r="G30" s="22"/>
      <c r="H30" s="22"/>
      <c r="I30" s="16">
        <f>(I27+I28)/2</f>
        <v>107618.45564541547</v>
      </c>
      <c r="J30" s="7"/>
    </row>
    <row r="33" spans="2:9" x14ac:dyDescent="0.35">
      <c r="B33" s="22" t="s">
        <v>3</v>
      </c>
      <c r="C33" s="22" t="s">
        <v>4</v>
      </c>
      <c r="D33" s="21" t="s">
        <v>5</v>
      </c>
      <c r="E33" s="22" t="s">
        <v>6</v>
      </c>
      <c r="F33" s="22" t="s">
        <v>7</v>
      </c>
      <c r="G33" s="22" t="s">
        <v>8</v>
      </c>
      <c r="H33" s="22" t="s">
        <v>9</v>
      </c>
      <c r="I33" s="22" t="s">
        <v>10</v>
      </c>
    </row>
    <row r="34" spans="2:9" x14ac:dyDescent="0.35">
      <c r="B34" s="22"/>
      <c r="C34" s="22"/>
      <c r="D34" s="21"/>
      <c r="E34" s="22"/>
      <c r="F34" s="22"/>
      <c r="G34" s="22"/>
      <c r="H34" s="22"/>
      <c r="I34" s="22"/>
    </row>
    <row r="35" spans="2:9" x14ac:dyDescent="0.35">
      <c r="B35" s="7">
        <v>1</v>
      </c>
      <c r="C35" s="7" t="s">
        <v>1</v>
      </c>
      <c r="D35" s="2">
        <v>3835</v>
      </c>
      <c r="E35" s="7">
        <v>1191</v>
      </c>
      <c r="F35" s="14">
        <v>0.3105606258148631</v>
      </c>
      <c r="G35" s="14">
        <v>0.37019999999999997</v>
      </c>
      <c r="H35" s="14">
        <v>0.2895955263862845</v>
      </c>
      <c r="I35" s="14">
        <v>0.3298955263862845</v>
      </c>
    </row>
    <row r="36" spans="2:9" x14ac:dyDescent="0.35">
      <c r="B36" s="7">
        <v>2</v>
      </c>
      <c r="C36" s="7" t="s">
        <v>2</v>
      </c>
      <c r="D36" s="2">
        <v>3856</v>
      </c>
      <c r="E36" s="7">
        <v>1270</v>
      </c>
      <c r="F36" s="14">
        <v>0.32935684647302904</v>
      </c>
      <c r="G36" s="14">
        <v>0.37019999999999997</v>
      </c>
      <c r="H36" s="14">
        <v>0.2895955263862845</v>
      </c>
      <c r="I36" s="14">
        <v>0.3298955263862845</v>
      </c>
    </row>
    <row r="37" spans="2:9" x14ac:dyDescent="0.35">
      <c r="B37" s="7">
        <v>3</v>
      </c>
      <c r="C37" s="7" t="s">
        <v>21</v>
      </c>
      <c r="D37" s="2">
        <v>3730</v>
      </c>
      <c r="E37" s="7">
        <v>1180</v>
      </c>
      <c r="F37" s="14">
        <v>0.3163538873994638</v>
      </c>
      <c r="G37" s="14">
        <v>0.37019999999999997</v>
      </c>
      <c r="H37" s="14">
        <v>0.2895955263862845</v>
      </c>
      <c r="I37" s="14">
        <v>0.3298955263862845</v>
      </c>
    </row>
    <row r="38" spans="2:9" x14ac:dyDescent="0.35">
      <c r="B38" s="7">
        <v>4</v>
      </c>
      <c r="C38" s="7" t="s">
        <v>29</v>
      </c>
      <c r="D38" s="2">
        <v>3511</v>
      </c>
      <c r="E38" s="7">
        <v>1285</v>
      </c>
      <c r="F38" s="14">
        <v>0.365992594702364</v>
      </c>
      <c r="G38" s="14">
        <v>0.37019999999999997</v>
      </c>
      <c r="H38" s="14">
        <v>0.2895955263862845</v>
      </c>
      <c r="I38" s="14">
        <v>0.3298955263862845</v>
      </c>
    </row>
    <row r="39" spans="2:9" x14ac:dyDescent="0.35">
      <c r="B39" s="22" t="s">
        <v>11</v>
      </c>
      <c r="C39" s="22"/>
      <c r="D39" s="7">
        <f>SUM(D35:D38)</f>
        <v>14932</v>
      </c>
      <c r="E39" s="7">
        <f>SUM(E35:E38)</f>
        <v>4926</v>
      </c>
      <c r="F39" s="14">
        <f>SUM(F35:F38)</f>
        <v>1.3222639543897201</v>
      </c>
      <c r="G39" s="14"/>
      <c r="H39" s="14"/>
      <c r="I39" s="14">
        <f>SUM(I35:I38)</f>
        <v>1.319582105545138</v>
      </c>
    </row>
    <row r="40" spans="2:9" x14ac:dyDescent="0.35">
      <c r="B40" s="22" t="s">
        <v>12</v>
      </c>
      <c r="C40" s="22"/>
      <c r="D40" s="18">
        <f>D39/4</f>
        <v>3733</v>
      </c>
      <c r="E40" s="19">
        <f>E39/4</f>
        <v>1231.5</v>
      </c>
      <c r="F40" s="14">
        <f>E40/D40</f>
        <v>0.3298955263862845</v>
      </c>
      <c r="G40" s="14"/>
      <c r="H40" s="14"/>
      <c r="I40" s="14"/>
    </row>
    <row r="42" spans="2:9" x14ac:dyDescent="0.35">
      <c r="E42" t="s">
        <v>3</v>
      </c>
      <c r="F42" s="4" t="s">
        <v>7</v>
      </c>
      <c r="G42" s="4" t="s">
        <v>8</v>
      </c>
      <c r="H42" s="4" t="s">
        <v>9</v>
      </c>
      <c r="I42" s="4" t="s">
        <v>10</v>
      </c>
    </row>
  </sheetData>
  <mergeCells count="24">
    <mergeCell ref="B39:C39"/>
    <mergeCell ref="B40:C40"/>
    <mergeCell ref="H24:H25"/>
    <mergeCell ref="I24:I25"/>
    <mergeCell ref="J24:J25"/>
    <mergeCell ref="B30:H30"/>
    <mergeCell ref="B33:B34"/>
    <mergeCell ref="C33:C34"/>
    <mergeCell ref="D33:D34"/>
    <mergeCell ref="E33:E34"/>
    <mergeCell ref="F33:F34"/>
    <mergeCell ref="G33:G34"/>
    <mergeCell ref="H33:H34"/>
    <mergeCell ref="I33:I34"/>
    <mergeCell ref="B2:B3"/>
    <mergeCell ref="E2:G2"/>
    <mergeCell ref="C2:C3"/>
    <mergeCell ref="D2:D3"/>
    <mergeCell ref="B24:B25"/>
    <mergeCell ref="C24:C25"/>
    <mergeCell ref="D24:D25"/>
    <mergeCell ref="E24:E25"/>
    <mergeCell ref="F24:F25"/>
    <mergeCell ref="G24:G25"/>
  </mergeCells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LUQMAN</cp:lastModifiedBy>
  <dcterms:created xsi:type="dcterms:W3CDTF">2020-05-30T01:36:53Z</dcterms:created>
  <dcterms:modified xsi:type="dcterms:W3CDTF">2024-02-08T03:46:27Z</dcterms:modified>
</cp:coreProperties>
</file>